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Estimate!$A$1:$F$45</definedName>
    <definedName name="_xlnm.Print_Area" localSheetId="2">Example!$A$1:$F$45</definedName>
  </definedNames>
  <calcPr calcId="191029" fullCalcOnLoad="1"/>
</workbook>
</file>

<file path=xl/sharedStrings.xml><?xml version="1.0" encoding="utf-8"?>
<sst xmlns="http://schemas.openxmlformats.org/spreadsheetml/2006/main" count="107" uniqueCount="107">
  <si>
    <t xml:space="preserve">Gutter 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</si>
  <si>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</si>
  <si>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</si>
  <si>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</si>
  <si>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</si>
  <si>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</si>
  <si>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</si>
  <si>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</si>
  <si>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</si>
  <si>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</si>
  <si>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</si>
  <si>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</si>
  <si>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</si>
  <si>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</si>
  <si>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</si>
  <si>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</si>
  <si>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New gutter on this job (ft)</t>
  </si>
  <si>
    <t xml:space="preserve">Job type</t>
  </si>
  <si>
    <t xml:space="preserve">Feet of gutter per downspout</t>
  </si>
  <si>
    <t xml:space="preserve">Steeper than 8/12</t>
  </si>
  <si>
    <t xml:space="preserve">Minimum downspouts</t>
  </si>
  <si>
    <t xml:space="preserve">Gutter size and material</t>
  </si>
  <si>
    <t xml:space="preserve">Downspouts</t>
  </si>
  <si>
    <t xml:space="preserve">Color</t>
  </si>
  <si>
    <t xml:space="preserve">Drop per downspout (ft): 10 per story + 2</t>
  </si>
  <si>
    <t xml:space="preserve">Downspout pipe (ft)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</si>
  <si>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</si>
  <si>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</si>
  <si>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</si>
  <si>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</si>
  <si>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</si>
  <si>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</si>
  <si>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Seamless gutters</t>
  </si>
  <si>
    <t xml:space="preserve">ft</t>
  </si>
  <si>
    <t xml:space="preserve">Priced at the house's story rate</t>
  </si>
  <si>
    <t xml:space="preserve">Yellow cells are yours to fill in.</t>
  </si>
  <si>
    <t xml:space="preserve">Seamless gutters, lower roofs</t>
  </si>
  <si>
    <t xml:space="preserve">One story lower rate</t>
  </si>
  <si>
    <t xml:space="preserve">Quantities flow into the estimate. Type over any of them.</t>
  </si>
  <si>
    <t xml:space="preserve">Gutter guards</t>
  </si>
  <si>
    <t xml:space="preserve">Gutter guards, lower roofs</t>
  </si>
  <si>
    <t xml:space="preserve">Count × drop length</t>
  </si>
  <si>
    <t xml:space="preserve">Remove old gutters</t>
  </si>
  <si>
    <t xml:space="preserve">Haul-away included</t>
  </si>
  <si>
    <t xml:space="preserve">Gutter cleaning</t>
  </si>
  <si>
    <t xml:space="preserve">Gutter cleaning, lower roofs</t>
  </si>
  <si>
    <t xml:space="preserve">Steep roof</t>
  </si>
  <si>
    <t xml:space="preserve">%</t>
  </si>
  <si>
    <t xml:space="preserve">Percent of gutters, guards and cleaning</t>
  </si>
  <si>
    <t xml:space="preserve">Other</t>
  </si>
  <si>
    <t xml:space="preserve">Subtotal</t>
  </si>
  <si>
    <t xml:space="preserve">Job minimum</t>
  </si>
  <si>
    <t xml:space="preserve">Guards-only and cleaning jobs use their own minimums.</t>
  </si>
  <si>
    <t xml:space="preserve">Total</t>
  </si>
  <si>
    <t xml:space="preserve">Scope and terms</t>
  </si>
  <si>
    <t xml:space="preserve">Scope of work</t>
  </si>
  <si>
    <t xml:space="preserve">Materials</t>
  </si>
  <si>
    <t xml:space="preserve">Not included</t>
  </si>
  <si>
    <t xml:space="preserve">Warranty</t>
  </si>
  <si>
    <t xml:space="preserve">Payment terms</t>
  </si>
  <si>
    <t xml:space="preserve">Accepted by</t>
  </si>
  <si>
    <t xml:space="preserve">Template from measuredbid.com. Free to use and change.</t>
  </si>
  <si>
    <t xml:space="preserve">Gutter estimate: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</si>
  <si>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</si>
  <si>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</si>
  <si>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</si>
  <si>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Seamless gutters, 1 story</t>
  </si>
  <si>
    <t xml:space="preserve">$/ft</t>
  </si>
  <si>
    <t xml:space="preserve">Seamless gutters, 2 stories</t>
  </si>
  <si>
    <t xml:space="preserve">Seamless gutters, 3+ stories</t>
  </si>
  <si>
    <t xml:space="preserve">Gutter guards, 1 story</t>
  </si>
  <si>
    <t xml:space="preserve">Gutter guards, 2 stories</t>
  </si>
  <si>
    <t xml:space="preserve">Gutter guards, 3+ stories</t>
  </si>
  <si>
    <t xml:space="preserve">Gutter cleaning, 1 story</t>
  </si>
  <si>
    <t xml:space="preserve">Gutter cleaning, 2 stories</t>
  </si>
  <si>
    <t xml:space="preserve">Gutter cleaning, 3+ stories</t>
  </si>
  <si>
    <t xml:space="preserve">Removal and downspouts</t>
  </si>
  <si>
    <t xml:space="preserve">Downspout</t>
  </si>
  <si>
    <t xml:space="preserve">#</t>
  </si>
  <si>
    <t xml:space="preserve">Steep roofs</t>
  </si>
  <si>
    <t xml:space="preserve">Steep roof adjustment</t>
  </si>
  <si>
    <t xml:space="preserve">percent</t>
  </si>
  <si>
    <t xml:space="preserve">Added to gutters, guards and cleaning when the steepest roof plane is over 8/12</t>
  </si>
  <si>
    <t xml:space="preserve">Job minimums</t>
  </si>
  <si>
    <t xml:space="preserve">Minimum job</t>
  </si>
  <si>
    <t xml:space="preserve">$</t>
  </si>
  <si>
    <t xml:space="preserve">Minimum guards-only job</t>
  </si>
  <si>
    <t xml:space="preserve">Minimum cleaning job</t>
  </si>
  <si>
    <t xml:space="preserve">Gutter estimate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</si>
  <si>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</si>
  <si>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</si>
  <si>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</si>
  <si>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</si>
  <si>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Gutter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</si>
  <si>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</si>
  <si>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</si>
  <si>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</si>
  <si>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</si>
  <si>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</si>
  <si>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</si>
  <si>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Gutter measured from the address</t>
  </si>
  <si>
    <t xml:space="preserve">118 ft</t>
  </si>
  <si>
    <t xml:space="preserve">New gutters + guards</t>
  </si>
  <si>
    <t xml:space="preserve">5 (by connected section, one per 35 ft, at least 2)</t>
  </si>
  <si>
    <t xml:space="preserve">No</t>
  </si>
  <si>
    <t xml:space="preserve">Downspout pipe</t>
  </si>
  <si>
    <t xml:space="preserve">5 × 12 ft = 60 ft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</si>
</sst>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11">
        <f>SUM(B19,B20)</f>
      </c>
    </row>
    <row r="13">
      <c r="A13" s="5" t="s">
        <v>17</v>
      </c>
      <c r="B13" s="7"/>
      <c r="C13" s="7"/>
      <c r="H13" s="5" t="s">
        <v>18</v>
      </c>
      <c r="I13" s="11">
        <f>Rates!$B$23</f>
      </c>
    </row>
    <row r="14">
      <c r="A14" s="5" t="s">
        <v>19</v>
      </c>
      <c r="B14" s="7"/>
      <c r="C14" s="7"/>
      <c r="H14" s="5" t="s">
        <v>20</v>
      </c>
      <c r="I14" s="11">
        <f>Rates!$B$24</f>
      </c>
    </row>
    <row r="15">
      <c r="A15" s="5" t="s">
        <v>21</v>
      </c>
      <c r="B15" s="7"/>
      <c r="C15" s="7"/>
      <c r="H15" s="5" t="s">
        <v>22</v>
      </c>
      <c r="I15" s="2">
        <f>IF(N($I$12)&lt;=0,0,MAX(N($I$14),IFERROR(CEILING($I$12/$I$13,1),0)))</f>
      </c>
    </row>
    <row r="16">
      <c r="A16" s="5" t="s">
        <v>23</v>
      </c>
      <c r="B16" s="7"/>
      <c r="C16" s="7"/>
      <c r="H16" s="5" t="s">
        <v>24</v>
      </c>
      <c r="I16" s="11">
        <f>IFERROR(MIN(MAX(VALUE($B$12&amp;""),1),3),1)*10+2</f>
      </c>
    </row>
    <row r="17">
      <c r="H17" s="5" t="s">
        <v>25</v>
      </c>
      <c r="I17" s="2">
        <f>$I$15*$I$16</f>
      </c>
    </row>
    <row r="18">
      <c r="A18" s="4" t="s">
        <v>26</v>
      </c>
      <c r="B18" s="4" t="s">
        <v>27</v>
      </c>
      <c r="C18" s="4" t="s">
        <v>28</v>
      </c>
      <c r="D18" s="4" t="s">
        <v>29</v>
      </c>
      <c r="E18" s="4" t="s">
        <v>30</v>
      </c>
      <c r="F18" s="4" t="s">
        <v>31</v>
      </c>
    </row>
    <row r="19">
      <c r="A19" t="s">
        <v>32</v>
      </c>
      <c r="B19" s="8"/>
      <c r="C19" t="s">
        <v>33</v>
      </c>
      <c r="D19" s="9">
        <f>CHOOSE(IFERROR(MIN(MAX(VALUE($B$12&amp;""),1),3),1),Rates!$B$6,Rates!$B$7,Rates!$B$8)</f>
      </c>
      <c r="E19" s="12">
        <f>IF(B19="","",ROUND(B19*N(D19),2))</f>
      </c>
      <c r="F19" s="6" t="s">
        <v>34</v>
      </c>
      <c r="H19" t="s">
        <v>35</v>
      </c>
    </row>
    <row r="20">
      <c r="A20" t="s">
        <v>36</v>
      </c>
      <c r="B20" s="8"/>
      <c r="C20" t="s">
        <v>33</v>
      </c>
      <c r="D20" s="9">
        <f>CHOOSE(MAX(IFERROR(MIN(MAX(VALUE($B$12&amp;""),1),3),1)-1,1),Rates!$B$6,Rates!$B$7,Rates!$B$8)</f>
      </c>
      <c r="E20" s="12">
        <f>IF(B20="","",ROUND(B20*N(D20),2))</f>
      </c>
      <c r="F20" s="6" t="s">
        <v>37</v>
      </c>
      <c r="H20" t="s">
        <v>38</v>
      </c>
    </row>
    <row r="21">
      <c r="A21" t="s">
        <v>39</v>
      </c>
      <c r="B21" s="8"/>
      <c r="C21" t="s">
        <v>33</v>
      </c>
      <c r="D21" s="9">
        <f>CHOOSE(IFERROR(MIN(MAX(VALUE($B$12&amp;""),1),3),1),Rates!$B$11,Rates!$B$12,Rates!$B$13)</f>
      </c>
      <c r="E21" s="12">
        <f>IF(B21="","",ROUND(B21*N(D21),2))</f>
      </c>
      <c r="F21" s="6" t="s">
        <v>34</v>
      </c>
    </row>
    <row r="22">
      <c r="A22" t="s">
        <v>40</v>
      </c>
      <c r="B22" s="8"/>
      <c r="C22" t="s">
        <v>33</v>
      </c>
      <c r="D22" s="9">
        <f>CHOOSE(MAX(IFERROR(MIN(MAX(VALUE($B$12&amp;""),1),3),1)-1,1),Rates!$B$11,Rates!$B$12,Rates!$B$13)</f>
      </c>
      <c r="E22" s="12">
        <f>IF(B22="","",ROUND(B22*N(D22),2))</f>
      </c>
      <c r="F22" s="6" t="s">
        <v>37</v>
      </c>
    </row>
    <row r="23">
      <c r="A23" t="s">
        <v>22</v>
      </c>
      <c r="B23" s="8">
        <f>IF(N($I$17)=0,"",$I$17)</f>
      </c>
      <c r="C23" t="s">
        <v>33</v>
      </c>
      <c r="D23" s="9">
        <f>Rates!$B$22</f>
      </c>
      <c r="E23" s="12">
        <f>IF(B23="","",ROUND(B23*N(D23),2))</f>
      </c>
      <c r="F23" s="6" t="s">
        <v>41</v>
      </c>
    </row>
    <row r="24">
      <c r="A24" t="s">
        <v>42</v>
      </c>
      <c r="B24" s="8"/>
      <c r="C24" t="s">
        <v>33</v>
      </c>
      <c r="D24" s="9">
        <f>Rates!$B$21</f>
      </c>
      <c r="E24" s="12">
        <f>IF(B24="","",ROUND(B24*N(D24),2))</f>
      </c>
      <c r="F24" s="6" t="s">
        <v>43</v>
      </c>
    </row>
    <row r="25">
      <c r="A25" t="s">
        <v>44</v>
      </c>
      <c r="B25" s="8"/>
      <c r="C25" t="s">
        <v>33</v>
      </c>
      <c r="D25" s="9">
        <f>CHOOSE(IFERROR(MIN(MAX(VALUE($B$12&amp;""),1),3),1),Rates!$B$16,Rates!$B$17,Rates!$B$18)</f>
      </c>
      <c r="E25" s="12">
        <f>IF(B25="","",ROUND(B25*N(D25),2))</f>
      </c>
      <c r="F25" s="6" t="s">
        <v>34</v>
      </c>
    </row>
    <row r="26">
      <c r="A26" t="s">
        <v>45</v>
      </c>
      <c r="B26" s="8"/>
      <c r="C26" t="s">
        <v>33</v>
      </c>
      <c r="D26" s="9">
        <f>CHOOSE(MAX(IFERROR(MIN(MAX(VALUE($B$12&amp;""),1),3),1)-1,1),Rates!$B$16,Rates!$B$17,Rates!$B$18)</f>
      </c>
      <c r="E26" s="12">
        <f>IF(B26="","",ROUND(B26*N(D26),2))</f>
      </c>
      <c r="F26" s="6" t="s">
        <v>37</v>
      </c>
    </row>
    <row r="27">
      <c r="A27" t="s">
        <v>46</v>
      </c>
      <c r="B27" s="15">
        <f>ROUND(SUM(E19,E20,E21,E22,E25,E26),2)</f>
      </c>
      <c r="C27" t="s">
        <v>47</v>
      </c>
      <c r="D27" s="10">
        <f>IF($B$14="Yes",Rates!$B$27,"")</f>
      </c>
      <c r="E27" s="12">
        <f>IF(OR(N(D27)=0,N(B27)=0),"",ROUND(B27*D27,2))</f>
      </c>
      <c r="F27" s="6" t="s">
        <v>48</v>
      </c>
    </row>
    <row r="28">
      <c r="A28" s="7" t="s">
        <v>49</v>
      </c>
      <c r="B28" s="8"/>
      <c r="C28" s="7"/>
      <c r="D28" s="9"/>
      <c r="E28" s="12">
        <f>IF(B28="","",ROUND(B28*N(D28),2))</f>
      </c>
      <c r="F28" s="6"/>
    </row>
    <row r="29">
      <c r="A29" s="7" t="s">
        <v>49</v>
      </c>
      <c r="B29" s="8"/>
      <c r="C29" s="7"/>
      <c r="D29" s="9"/>
      <c r="E29" s="12">
        <f>IF(B29="","",ROUND(B29*N(D29),2))</f>
      </c>
      <c r="F29" s="6"/>
    </row>
    <row r="31">
      <c r="D31" s="2" t="s">
        <v>50</v>
      </c>
      <c r="E31" s="12">
        <f>ROUND(SUM(E19:E29),2)</f>
      </c>
    </row>
    <row r="32">
      <c r="D32" s="5" t="s">
        <v>51</v>
      </c>
      <c r="E32" s="9">
        <f>IF($B$13="Guards on existing gutters",Rates!$B$31,IF($B$13="Cleaning existing gutters",Rates!$B$32,Rates!$B$30))</f>
      </c>
      <c r="F32" s="6" t="s">
        <v>52</v>
      </c>
    </row>
    <row r="33">
      <c r="D33" s="2" t="s">
        <v>53</v>
      </c>
      <c r="E33" s="16">
        <f>IF(COUNT(E19:E29)=0,"",MAX(E31,N(E32)))</f>
      </c>
    </row>
    <row r="34">
      <c r="A34" s="6">
        <f>IF(AND(COUNT(E19:E29)&gt;0,N(E32)&gt;E31),"Minimum job price applies.","")</f>
      </c>
    </row>
    <row r="36">
      <c r="A36" s="3" t="s">
        <v>54</v>
      </c>
    </row>
    <row r="37" ht="32" customHeight="1">
      <c r="A37" s="5" t="s">
        <v>55</v>
      </c>
      <c r="B37" s="7"/>
      <c r="C37" s="7"/>
      <c r="D37" s="7"/>
      <c r="E37" s="7"/>
      <c r="F37" s="7"/>
    </row>
    <row r="38" ht="32" customHeight="1">
      <c r="A38" s="5" t="s">
        <v>56</v>
      </c>
      <c r="B38" s="7"/>
      <c r="C38" s="7"/>
      <c r="D38" s="7"/>
      <c r="E38" s="7"/>
      <c r="F38" s="7"/>
    </row>
    <row r="39" ht="32" customHeight="1">
      <c r="A39" s="5" t="s">
        <v>57</v>
      </c>
      <c r="B39" s="7"/>
      <c r="C39" s="7"/>
      <c r="D39" s="7"/>
      <c r="E39" s="7"/>
      <c r="F39" s="7"/>
    </row>
    <row r="40" ht="32" customHeight="1">
      <c r="A40" s="5" t="s">
        <v>58</v>
      </c>
      <c r="B40" s="7"/>
      <c r="C40" s="7"/>
      <c r="D40" s="7"/>
      <c r="E40" s="7"/>
      <c r="F40" s="7"/>
    </row>
    <row r="41" ht="32" customHeight="1">
      <c r="A41" s="5" t="s">
        <v>59</v>
      </c>
      <c r="B41" s="7"/>
      <c r="C41" s="7"/>
      <c r="D41" s="7"/>
      <c r="E41" s="7"/>
      <c r="F41" s="7"/>
    </row>
    <row r="43">
      <c r="A43" s="5" t="s">
        <v>60</v>
      </c>
      <c r="B43" s="7"/>
      <c r="C43" s="7"/>
      <c r="D43" s="5" t="s">
        <v>2</v>
      </c>
      <c r="E43" s="7"/>
    </row>
    <row r="45">
      <c r="A45" s="6" t="s">
        <v>61</v>
      </c>
    </row>
  </sheetData>
  <mergeCells count="19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37:F37"/>
    <mergeCell ref="B38:F38"/>
    <mergeCell ref="B39:F39"/>
    <mergeCell ref="B40:F40"/>
    <mergeCell ref="B41:F41"/>
    <mergeCell ref="B43:C43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"Guards on existing gutters,New gutters + guards,New gutters,Cleaning existing gutters"</formula1>
    </dataValidation>
    <dataValidation type="list" allowBlank="1" showErrorMessage="0" sqref="B14">
      <formula1>"No,Yes"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62</v>
      </c>
    </row>
    <row r="2" ht="30" customHeight="1">
      <c r="A2" s="6" t="s">
        <v>63</v>
      </c>
    </row>
    <row r="4">
      <c r="A4" s="4" t="s">
        <v>26</v>
      </c>
      <c r="B4" s="4" t="s">
        <v>64</v>
      </c>
      <c r="C4" s="4" t="s">
        <v>28</v>
      </c>
      <c r="D4" s="4" t="s">
        <v>65</v>
      </c>
      <c r="E4" s="4" t="s">
        <v>31</v>
      </c>
    </row>
    <row r="5">
      <c r="A5" s="3" t="s">
        <v>32</v>
      </c>
    </row>
    <row r="6">
      <c r="A6" t="s">
        <v>66</v>
      </c>
      <c r="B6" s="9"/>
      <c r="C6" t="s">
        <v>67</v>
      </c>
      <c r="D6" s="12">
        <v>10</v>
      </c>
    </row>
    <row r="7">
      <c r="A7" t="s">
        <v>68</v>
      </c>
      <c r="B7" s="9"/>
      <c r="C7" t="s">
        <v>67</v>
      </c>
      <c r="D7" s="12">
        <v>12</v>
      </c>
    </row>
    <row r="8">
      <c r="A8" t="s">
        <v>69</v>
      </c>
      <c r="B8" s="9"/>
      <c r="C8" t="s">
        <v>67</v>
      </c>
      <c r="D8" s="12">
        <v>15</v>
      </c>
    </row>
    <row r="10">
      <c r="A10" s="3" t="s">
        <v>39</v>
      </c>
    </row>
    <row r="11">
      <c r="A11" t="s">
        <v>70</v>
      </c>
      <c r="B11" s="9"/>
      <c r="C11" t="s">
        <v>67</v>
      </c>
      <c r="D11" s="12">
        <v>15</v>
      </c>
    </row>
    <row r="12">
      <c r="A12" t="s">
        <v>71</v>
      </c>
      <c r="B12" s="9"/>
      <c r="C12" t="s">
        <v>67</v>
      </c>
      <c r="D12" s="12">
        <v>18</v>
      </c>
    </row>
    <row r="13">
      <c r="A13" t="s">
        <v>72</v>
      </c>
      <c r="B13" s="9"/>
      <c r="C13" t="s">
        <v>67</v>
      </c>
      <c r="D13" s="12">
        <v>22</v>
      </c>
    </row>
    <row r="15">
      <c r="A15" s="3" t="s">
        <v>44</v>
      </c>
    </row>
    <row r="16">
      <c r="A16" t="s">
        <v>73</v>
      </c>
      <c r="B16" s="9"/>
      <c r="C16" t="s">
        <v>67</v>
      </c>
      <c r="D16" s="12">
        <v>1.25</v>
      </c>
    </row>
    <row r="17">
      <c r="A17" t="s">
        <v>74</v>
      </c>
      <c r="B17" s="9"/>
      <c r="C17" t="s">
        <v>67</v>
      </c>
      <c r="D17" s="12">
        <v>1.75</v>
      </c>
    </row>
    <row r="18">
      <c r="A18" t="s">
        <v>75</v>
      </c>
      <c r="B18" s="9"/>
      <c r="C18" t="s">
        <v>67</v>
      </c>
      <c r="D18" s="12">
        <v>2.5</v>
      </c>
    </row>
    <row r="20">
      <c r="A20" s="3" t="s">
        <v>76</v>
      </c>
    </row>
    <row r="21">
      <c r="A21" t="s">
        <v>42</v>
      </c>
      <c r="B21" s="9"/>
      <c r="C21" t="s">
        <v>67</v>
      </c>
      <c r="D21" s="12">
        <v>2</v>
      </c>
    </row>
    <row r="22">
      <c r="A22" t="s">
        <v>77</v>
      </c>
      <c r="B22" s="9"/>
      <c r="C22" t="s">
        <v>67</v>
      </c>
      <c r="D22" s="12">
        <v>9</v>
      </c>
    </row>
    <row r="23">
      <c r="A23" t="s">
        <v>18</v>
      </c>
      <c r="B23" s="8"/>
      <c r="C23" t="s">
        <v>33</v>
      </c>
      <c r="D23" s="11">
        <v>35</v>
      </c>
    </row>
    <row r="24">
      <c r="A24" t="s">
        <v>20</v>
      </c>
      <c r="B24" s="8"/>
      <c r="C24" t="s">
        <v>78</v>
      </c>
      <c r="D24" s="11">
        <v>2</v>
      </c>
    </row>
    <row r="26">
      <c r="A26" s="3" t="s">
        <v>79</v>
      </c>
    </row>
    <row r="27">
      <c r="A27" t="s">
        <v>80</v>
      </c>
      <c r="B27" s="10"/>
      <c r="C27" t="s">
        <v>81</v>
      </c>
      <c r="D27" s="14">
        <v>0.15</v>
      </c>
      <c r="E27" s="6" t="s">
        <v>82</v>
      </c>
    </row>
    <row r="29">
      <c r="A29" s="3" t="s">
        <v>83</v>
      </c>
    </row>
    <row r="30">
      <c r="A30" t="s">
        <v>84</v>
      </c>
      <c r="B30" s="9"/>
      <c r="C30" t="s">
        <v>85</v>
      </c>
      <c r="D30" s="12">
        <v>1000</v>
      </c>
    </row>
    <row r="31">
      <c r="A31" t="s">
        <v>86</v>
      </c>
      <c r="B31" s="9"/>
      <c r="C31" t="s">
        <v>85</v>
      </c>
      <c r="D31" s="12">
        <v>800</v>
      </c>
    </row>
    <row r="32">
      <c r="A32" t="s">
        <v>87</v>
      </c>
      <c r="B32" s="9"/>
      <c r="C32" t="s">
        <v>85</v>
      </c>
      <c r="D32" s="12">
        <v>150</v>
      </c>
    </row>
    <row r="34">
      <c r="A34" s="6" t="s">
        <v>61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88</v>
      </c>
      <c r="E1" s="2" t="s">
        <v>1</v>
      </c>
      <c r="F1" s="7" t="s">
        <v>89</v>
      </c>
    </row>
    <row r="2">
      <c r="A2" s="6" t="s">
        <v>90</v>
      </c>
      <c r="E2" s="2" t="s">
        <v>2</v>
      </c>
      <c r="F2" s="7" t="s">
        <v>91</v>
      </c>
    </row>
    <row r="3">
      <c r="E3" s="2" t="s">
        <v>3</v>
      </c>
      <c r="F3" s="7" t="s">
        <v>92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93</v>
      </c>
      <c r="C6" s="7"/>
      <c r="D6" s="5" t="s">
        <v>7</v>
      </c>
      <c r="E6" s="7" t="s">
        <v>94</v>
      </c>
      <c r="F6" s="7"/>
    </row>
    <row r="7">
      <c r="A7" s="5" t="s">
        <v>8</v>
      </c>
      <c r="B7" s="7" t="s">
        <v>95</v>
      </c>
      <c r="C7" s="7"/>
      <c r="D7" s="5" t="s">
        <v>9</v>
      </c>
      <c r="E7" s="7" t="s">
        <v>96</v>
      </c>
      <c r="F7" s="7"/>
    </row>
    <row r="8">
      <c r="A8" s="5" t="s">
        <v>10</v>
      </c>
      <c r="B8" s="7"/>
      <c r="C8" s="7"/>
      <c r="D8" s="5" t="s">
        <v>11</v>
      </c>
      <c r="E8" s="7" t="s">
        <v>97</v>
      </c>
      <c r="F8" s="7"/>
    </row>
    <row r="9">
      <c r="A9" s="5" t="s">
        <v>12</v>
      </c>
      <c r="B9" s="7"/>
      <c r="C9" s="7"/>
      <c r="D9" s="5" t="s">
        <v>8</v>
      </c>
      <c r="E9" s="7" t="s">
        <v>98</v>
      </c>
      <c r="F9" s="7"/>
    </row>
    <row r="11">
      <c r="A11" s="3" t="s">
        <v>13</v>
      </c>
      <c r="H11" s="3" t="s">
        <v>99</v>
      </c>
    </row>
    <row r="12">
      <c r="A12" s="5" t="s">
        <v>15</v>
      </c>
      <c r="B12" s="7">
        <v>1</v>
      </c>
      <c r="C12" s="7"/>
      <c r="H12" s="5" t="s">
        <v>100</v>
      </c>
      <c r="I12" t="s">
        <v>101</v>
      </c>
    </row>
    <row r="13">
      <c r="A13" s="5" t="s">
        <v>17</v>
      </c>
      <c r="B13" s="7" t="s">
        <v>102</v>
      </c>
      <c r="C13" s="7"/>
      <c r="H13" s="5" t="s">
        <v>22</v>
      </c>
      <c r="I13" t="s">
        <v>103</v>
      </c>
    </row>
    <row r="14">
      <c r="A14" s="5" t="s">
        <v>19</v>
      </c>
      <c r="B14" s="7" t="s">
        <v>104</v>
      </c>
      <c r="C14" s="7"/>
      <c r="H14" s="5" t="s">
        <v>105</v>
      </c>
      <c r="I14" t="s">
        <v>106</v>
      </c>
    </row>
    <row r="15">
      <c r="A15" s="5" t="s">
        <v>21</v>
      </c>
      <c r="B15" s="7"/>
      <c r="C15" s="7"/>
    </row>
    <row r="16">
      <c r="A16" s="5" t="s">
        <v>23</v>
      </c>
      <c r="B16" s="7"/>
      <c r="C16" s="7"/>
    </row>
    <row r="18">
      <c r="A18" s="4" t="s">
        <v>26</v>
      </c>
      <c r="B18" s="4" t="s">
        <v>27</v>
      </c>
      <c r="C18" s="4" t="s">
        <v>28</v>
      </c>
      <c r="D18" s="4" t="s">
        <v>29</v>
      </c>
      <c r="E18" s="4" t="s">
        <v>30</v>
      </c>
      <c r="F18" s="4" t="s">
        <v>31</v>
      </c>
    </row>
    <row r="19">
      <c r="A19" t="s">
        <v>32</v>
      </c>
      <c r="B19" s="8">
        <v>118</v>
      </c>
      <c r="C19" t="s">
        <v>33</v>
      </c>
      <c r="D19" s="9">
        <v>10</v>
      </c>
      <c r="E19" s="12">
        <f>IF(B19="","",ROUND(B19*N(D19),2))</f>
        <v>1180</v>
      </c>
      <c r="F19" s="6" t="s">
        <v>34</v>
      </c>
    </row>
    <row r="20">
      <c r="A20" t="s">
        <v>36</v>
      </c>
      <c r="B20" s="8"/>
      <c r="C20" t="s">
        <v>33</v>
      </c>
      <c r="D20" s="9"/>
      <c r="E20" s="12" t="str">
        <f>IF(B20="","",ROUND(B20*N(D20),2))</f>
        <v/>
      </c>
      <c r="F20" s="6" t="s">
        <v>37</v>
      </c>
    </row>
    <row r="21">
      <c r="A21" t="s">
        <v>39</v>
      </c>
      <c r="B21" s="8">
        <v>118</v>
      </c>
      <c r="C21" t="s">
        <v>33</v>
      </c>
      <c r="D21" s="9">
        <v>15</v>
      </c>
      <c r="E21" s="12">
        <f>IF(B21="","",ROUND(B21*N(D21),2))</f>
        <v>1770</v>
      </c>
      <c r="F21" s="6" t="s">
        <v>34</v>
      </c>
    </row>
    <row r="22">
      <c r="A22" t="s">
        <v>40</v>
      </c>
      <c r="B22" s="8"/>
      <c r="C22" t="s">
        <v>33</v>
      </c>
      <c r="D22" s="9"/>
      <c r="E22" s="12" t="str">
        <f>IF(B22="","",ROUND(B22*N(D22),2))</f>
        <v/>
      </c>
      <c r="F22" s="6" t="s">
        <v>37</v>
      </c>
    </row>
    <row r="23">
      <c r="A23" t="s">
        <v>22</v>
      </c>
      <c r="B23" s="8">
        <v>60</v>
      </c>
      <c r="C23" t="s">
        <v>33</v>
      </c>
      <c r="D23" s="9">
        <v>9</v>
      </c>
      <c r="E23" s="12">
        <f>IF(B23="","",ROUND(B23*N(D23),2))</f>
        <v>540</v>
      </c>
      <c r="F23" s="6" t="s">
        <v>41</v>
      </c>
    </row>
    <row r="24">
      <c r="A24" t="s">
        <v>42</v>
      </c>
      <c r="B24" s="8">
        <v>118</v>
      </c>
      <c r="C24" t="s">
        <v>33</v>
      </c>
      <c r="D24" s="9">
        <v>2</v>
      </c>
      <c r="E24" s="12">
        <f>IF(B24="","",ROUND(B24*N(D24),2))</f>
        <v>236</v>
      </c>
      <c r="F24" s="6" t="s">
        <v>43</v>
      </c>
    </row>
    <row r="25">
      <c r="A25" t="s">
        <v>44</v>
      </c>
      <c r="B25" s="8"/>
      <c r="C25" t="s">
        <v>33</v>
      </c>
      <c r="D25" s="9"/>
      <c r="E25" s="12" t="str">
        <f>IF(B25="","",ROUND(B25*N(D25),2))</f>
        <v/>
      </c>
      <c r="F25" s="6" t="s">
        <v>34</v>
      </c>
    </row>
    <row r="26">
      <c r="A26" t="s">
        <v>45</v>
      </c>
      <c r="B26" s="8"/>
      <c r="C26" t="s">
        <v>33</v>
      </c>
      <c r="D26" s="9"/>
      <c r="E26" s="12" t="str">
        <f>IF(B26="","",ROUND(B26*N(D26),2))</f>
        <v/>
      </c>
      <c r="F26" s="6" t="s">
        <v>37</v>
      </c>
    </row>
    <row r="27">
      <c r="A27" t="s">
        <v>46</v>
      </c>
      <c r="B27" s="15">
        <f>ROUND(SUM(E19,E20,E21,E22,E25,E26),2)</f>
        <v>2950</v>
      </c>
      <c r="C27" t="s">
        <v>47</v>
      </c>
      <c r="D27" s="10"/>
      <c r="E27" s="12" t="str">
        <f>IF(OR(N(D27)=0,N(B27)=0),"",ROUND(B27*D27,2))</f>
        <v/>
      </c>
      <c r="F27" s="6" t="s">
        <v>48</v>
      </c>
    </row>
    <row r="28">
      <c r="A28" s="7"/>
      <c r="B28" s="8"/>
      <c r="C28" s="7"/>
      <c r="D28" s="9"/>
      <c r="E28" s="12" t="str">
        <f>IF(B28="","",ROUND(B28*N(D28),2))</f>
        <v/>
      </c>
      <c r="F28" s="6"/>
    </row>
    <row r="29">
      <c r="A29" s="7"/>
      <c r="B29" s="8"/>
      <c r="C29" s="7"/>
      <c r="D29" s="9"/>
      <c r="E29" s="12" t="str">
        <f>IF(B29="","",ROUND(B29*N(D29),2))</f>
        <v/>
      </c>
      <c r="F29" s="6"/>
    </row>
    <row r="31">
      <c r="D31" s="2" t="s">
        <v>50</v>
      </c>
      <c r="E31" s="12">
        <f>ROUND(SUM(E19:E29),2)</f>
        <v>3726</v>
      </c>
    </row>
    <row r="32">
      <c r="D32" s="5" t="s">
        <v>51</v>
      </c>
      <c r="E32" s="9">
        <v>1000</v>
      </c>
      <c r="F32" s="6" t="s">
        <v>52</v>
      </c>
    </row>
    <row r="33">
      <c r="D33" s="2" t="s">
        <v>53</v>
      </c>
      <c r="E33" s="16">
        <f>IF(COUNT(E19:E29)=0,"",MAX(E31,N(E32)))</f>
        <v>3726</v>
      </c>
    </row>
    <row r="34">
      <c r="A34" s="6" t="str">
        <f>IF(AND(COUNT(E19:E29)&gt;0,N(E32)&gt;E31),"Minimum job price applies.","")</f>
        <v/>
      </c>
    </row>
    <row r="36">
      <c r="A36" s="3" t="s">
        <v>54</v>
      </c>
    </row>
    <row r="37" ht="32" customHeight="1">
      <c r="A37" s="5" t="s">
        <v>55</v>
      </c>
      <c r="B37" s="7"/>
      <c r="C37" s="7"/>
      <c r="D37" s="7"/>
      <c r="E37" s="7"/>
      <c r="F37" s="7"/>
    </row>
    <row r="38" ht="32" customHeight="1">
      <c r="A38" s="5" t="s">
        <v>56</v>
      </c>
      <c r="B38" s="7"/>
      <c r="C38" s="7"/>
      <c r="D38" s="7"/>
      <c r="E38" s="7"/>
      <c r="F38" s="7"/>
    </row>
    <row r="39" ht="32" customHeight="1">
      <c r="A39" s="5" t="s">
        <v>57</v>
      </c>
      <c r="B39" s="7"/>
      <c r="C39" s="7"/>
      <c r="D39" s="7"/>
      <c r="E39" s="7"/>
      <c r="F39" s="7"/>
    </row>
    <row r="40" ht="32" customHeight="1">
      <c r="A40" s="5" t="s">
        <v>58</v>
      </c>
      <c r="B40" s="7"/>
      <c r="C40" s="7"/>
      <c r="D40" s="7"/>
      <c r="E40" s="7"/>
      <c r="F40" s="7"/>
    </row>
    <row r="41" ht="32" customHeight="1">
      <c r="A41" s="5" t="s">
        <v>59</v>
      </c>
      <c r="B41" s="7"/>
      <c r="C41" s="7"/>
      <c r="D41" s="7"/>
      <c r="E41" s="7"/>
      <c r="F41" s="7"/>
    </row>
    <row r="43">
      <c r="A43" s="5" t="s">
        <v>60</v>
      </c>
      <c r="B43" s="7"/>
      <c r="C43" s="7"/>
      <c r="D43" s="5" t="s">
        <v>2</v>
      </c>
      <c r="E43" s="7"/>
    </row>
    <row r="45">
      <c r="A45" s="6" t="s">
        <v>61</v>
      </c>
    </row>
  </sheetData>
  <mergeCells count="19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37:F37"/>
    <mergeCell ref="B38:F38"/>
    <mergeCell ref="B39:F39"/>
    <mergeCell ref="B40:F40"/>
    <mergeCell ref="B41:F41"/>
    <mergeCell ref="B43:C43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"Guards on existing gutters,New gutters + guards,New gutters,Cleaning existing gutters"</formula1>
    </dataValidation>
    <dataValidation type="list" allowBlank="1" showErrorMessage="0" sqref="B14">
      <formula1>"No,Yes"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Gutter estimate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